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Valentina Ballesteros\Disco E\vballesteros\Documents\VALENTINA BALLESTEROS-SAVIA\GR HEMOFILIA\INVITACION 2020\"/>
    </mc:Choice>
  </mc:AlternateContent>
  <xr:revisionPtr revIDLastSave="0" documentId="13_ncr:1_{36ABD6CA-A0E1-4862-8DF2-E7BF343396E6}" xr6:coauthVersionLast="45" xr6:coauthVersionMax="45" xr10:uidLastSave="{00000000-0000-0000-0000-000000000000}"/>
  <bookViews>
    <workbookView xWindow="-120" yWindow="-120" windowWidth="20730" windowHeight="11160" xr2:uid="{00000000-000D-0000-FFFF-FFFF00000000}"/>
  </bookViews>
  <sheets>
    <sheet name="PROFILAXIS IV" sheetId="1" r:id="rId1"/>
    <sheet name="EVENTO IV" sheetId="2" r:id="rId2"/>
    <sheet name="PROFILAXIS ORAL" sheetId="3" r:id="rId3"/>
    <sheet name="EVENTO ORAL" sheetId="4" r:id="rId4"/>
  </sheets>
  <definedNames>
    <definedName name="_xlnm._FilterDatabase" localSheetId="1" hidden="1">'EVENTO IV'!$A$2:$J$15</definedName>
    <definedName name="_xlnm._FilterDatabase" localSheetId="0" hidden="1">'PROFILAXIS IV'!$A$2:$J$19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2" l="1"/>
  <c r="J6" i="2"/>
  <c r="J7" i="2"/>
  <c r="J8" i="2"/>
  <c r="J9" i="2"/>
  <c r="J10" i="2"/>
  <c r="J11" i="2"/>
  <c r="J12" i="2"/>
  <c r="J13" i="2"/>
  <c r="J14" i="2"/>
  <c r="J15" i="2"/>
  <c r="J4" i="2"/>
  <c r="E4" i="2"/>
  <c r="E5" i="2"/>
  <c r="E6" i="2"/>
  <c r="E7" i="2"/>
  <c r="E8" i="2"/>
  <c r="E9" i="2"/>
  <c r="E10" i="2"/>
  <c r="E11" i="2"/>
  <c r="E12" i="2"/>
  <c r="E13" i="2"/>
  <c r="E14" i="2"/>
  <c r="E15" i="2"/>
  <c r="F4" i="2" l="1"/>
  <c r="F5" i="2"/>
  <c r="F6" i="2"/>
  <c r="F7" i="2"/>
  <c r="F8" i="2"/>
  <c r="F9" i="2"/>
  <c r="F10" i="2"/>
  <c r="F11" i="2"/>
  <c r="F12" i="2"/>
  <c r="F13" i="2"/>
  <c r="F14" i="2"/>
  <c r="F15" i="2"/>
  <c r="C4" i="2"/>
  <c r="C5" i="2"/>
  <c r="C6" i="2"/>
  <c r="C7" i="2"/>
  <c r="C8" i="2"/>
  <c r="C9" i="2"/>
  <c r="C10" i="2"/>
  <c r="C11" i="2"/>
  <c r="C12" i="2"/>
  <c r="C13" i="2"/>
  <c r="C14" i="2"/>
  <c r="C15" i="2"/>
  <c r="B15" i="2"/>
  <c r="B4" i="2"/>
  <c r="B5" i="2"/>
  <c r="B6" i="2"/>
  <c r="B7" i="2"/>
  <c r="B8" i="2"/>
  <c r="B9" i="2"/>
  <c r="B10" i="2"/>
  <c r="B11" i="2"/>
  <c r="B12" i="2"/>
  <c r="B13" i="2"/>
  <c r="B14" i="2"/>
</calcChain>
</file>

<file path=xl/sharedStrings.xml><?xml version="1.0" encoding="utf-8"?>
<sst xmlns="http://schemas.openxmlformats.org/spreadsheetml/2006/main" count="187" uniqueCount="77">
  <si>
    <t>Orden</t>
  </si>
  <si>
    <t>LABORATORIO</t>
  </si>
  <si>
    <t>COBERTURA</t>
  </si>
  <si>
    <t>NÚMERO DE PACIENTES</t>
  </si>
  <si>
    <t>SI</t>
  </si>
  <si>
    <t>FACTOR VIII PROTEIN PLASM HUM 500 UI AMPOLLA (FEIBA) (REG) (CF)</t>
  </si>
  <si>
    <t>FEIBA</t>
  </si>
  <si>
    <t>BAXALTA</t>
  </si>
  <si>
    <t>NO PBS</t>
  </si>
  <si>
    <t>FACTOR ANTIHEMOFILICO IX 600UI (IMMUNINE / BAXTER)(REG) X UI</t>
  </si>
  <si>
    <t>IMMUNINE</t>
  </si>
  <si>
    <t>BAXTER</t>
  </si>
  <si>
    <t>PBS</t>
  </si>
  <si>
    <t>FACTOR HUMANO ANTIHEMOFI FACTOR VIII (HEMOFIL M) (REG) X UI</t>
  </si>
  <si>
    <t>HEMOFIL</t>
  </si>
  <si>
    <t>FACTOR IX RECOMBINANTE 1000 UI POLVO LIOFILIZADO (BENEFIX) (REG)</t>
  </si>
  <si>
    <t>BENEFIX</t>
  </si>
  <si>
    <t>PFIZER</t>
  </si>
  <si>
    <t>FACTOR VIIA RECOMBINANTE 1 MG (50 KUI) POLVO LIOF (NOVOSEVEN RT) (REG) (CF) (AC)</t>
  </si>
  <si>
    <t>NOVOSEVEN</t>
  </si>
  <si>
    <t>NOVO NORDISK</t>
  </si>
  <si>
    <t>FACTOR VIII RECOMBINANTE 1000 UI POLVO LIOFILIZADO (RECOMBINATE) (REG)</t>
  </si>
  <si>
    <t>RECOMBINATE</t>
  </si>
  <si>
    <t>FACTOR VIII 1000 UI + FACTOR VON WILL 750 UI POLVO LIOFILIZADO (IMMUNATE) (REG)</t>
  </si>
  <si>
    <t>IMMUNATE</t>
  </si>
  <si>
    <t>FACTOR ANTIHEMOFILICO VIII 500 UI + VON WILLEBRAND 1200 UI (HAEMATE P) (REG)</t>
  </si>
  <si>
    <t>BIOTOSCANA</t>
  </si>
  <si>
    <t>FACTOR VIII RECOMBINANTE 2000 UI POLVO LIOFILIZADO (XYNTHA)(REG)</t>
  </si>
  <si>
    <t>XYNTHA</t>
  </si>
  <si>
    <t xml:space="preserve">NO </t>
  </si>
  <si>
    <t>FIBRINOGENO HUMANO</t>
  </si>
  <si>
    <t>HAEMOCOMPLETAN P</t>
  </si>
  <si>
    <t>FACTOR ANTIHEMOFILICO HUMANO VIII 500 UI POLVO LIOFILIZADO (EMOCLOT) (REG)</t>
  </si>
  <si>
    <t>EMOCLOT</t>
  </si>
  <si>
    <t>KEDRION</t>
  </si>
  <si>
    <t>NUWIQ (FACTOR VIII + FVW PLASMATICO)</t>
  </si>
  <si>
    <t>NUWIQ</t>
  </si>
  <si>
    <t>OCTAPHARMA</t>
  </si>
  <si>
    <t>COMPLEJO PROTROMBINICO</t>
  </si>
  <si>
    <t>OCTAPLEX</t>
  </si>
  <si>
    <t>UNIDADES MES REQUERIDAS</t>
  </si>
  <si>
    <t>REGULADO</t>
  </si>
  <si>
    <t>DESCRIPCIÓN</t>
  </si>
  <si>
    <t>NOMBRE COMERCIAL</t>
  </si>
  <si>
    <t>LISTA DE FACTORES EVENTO</t>
  </si>
  <si>
    <t>LISTA DE MEDICAMENTOS ORALES PROFILAXIS</t>
  </si>
  <si>
    <t>LISTA DE MEDICAMENTOS ORALES EVENTO</t>
  </si>
  <si>
    <t>LISTA DE FACTORES PROFILAXIS</t>
  </si>
  <si>
    <t>KOGENATE FS</t>
  </si>
  <si>
    <t>OCTANATE</t>
  </si>
  <si>
    <t>HAEMATE (FVW)</t>
  </si>
  <si>
    <t>HEMLIBRA</t>
  </si>
  <si>
    <t xml:space="preserve">EMICIZUMAB  SOLUCIÓN INYECTABLE </t>
  </si>
  <si>
    <t>ROCHE</t>
  </si>
  <si>
    <t>UI</t>
  </si>
  <si>
    <t>MG</t>
  </si>
  <si>
    <t>G</t>
  </si>
  <si>
    <t>FACTOR ANTIHEMOFILICO RECOMBINANTE UI POLVO LIOFILIZADO (AC) (CF) (REG)</t>
  </si>
  <si>
    <t>BAYER</t>
  </si>
  <si>
    <t>FACTOR VIII ANTIHEMOFILICO X 500 UI POLVO LIOFILIZADO(AC) (CF) (REG)</t>
  </si>
  <si>
    <t>MEDIDA</t>
  </si>
  <si>
    <t>UNIDADES MEDIA MES REQUERIDAS</t>
  </si>
  <si>
    <t>PROMEDIO MES</t>
  </si>
  <si>
    <t>ADVATE</t>
  </si>
  <si>
    <t>HEMOFIL M</t>
  </si>
  <si>
    <t>TRANEXAM</t>
  </si>
  <si>
    <t>UI TOTAL</t>
  </si>
  <si>
    <t>HAEMATEP(FVW)</t>
  </si>
  <si>
    <t>UNIDADES TOTALES</t>
  </si>
  <si>
    <t>UNIDADES MES PROMEDIO</t>
  </si>
  <si>
    <t>FACTOR VIII RECOMBINANTE 250 UI POLVO LIOFILIZADO (ADVATE) (AC) (CF) (REG)</t>
  </si>
  <si>
    <t>ROPSOHN</t>
  </si>
  <si>
    <t>NO</t>
  </si>
  <si>
    <t>ACIDO TRANEXAMICO  MG TABLETA (TRANEXAM)</t>
  </si>
  <si>
    <t>*adicionalmente desmopresina en caso de ser requerida</t>
  </si>
  <si>
    <t>*adicional medicamentos antihemofílicos  pegilados (de vida media extendida ): (factor IX vida media extendida (alprolix), factor VIII vida media extendida (adynovate, eloctate)).  Fibryga (fibrinogeno humano, como segunda opción en caso de desabastecimiento de HAEMOCOMPLETAN P).</t>
  </si>
  <si>
    <t>*adicional medicamentos antihemofílicos  pegilados (de vida media extendida ): (factor IX vida media extendida (alprolix), factor VIII vida media extendida (adynovate, eloctate)).  Fibryga (fibrinogeno humano, como segunda opción en caso de desabastecimiento de HAEMOCOMPLETAN P). Tener como opción para EWV: Wilate (500 UI FvW/500 UI FVIII y 1000 UI FvW/1000 UI FVIII), Wilfactin (FvW 500UI,  1000 UI, 2000 UI/ trazas de FVIII).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</si>
</sst>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 x14ac:knownFonts="1">
    <font>
      <sz val="11"/>
      <color theme="1"/>
      <name val="Calibri"/>
      <family val="2"/>
      <scheme val="minor"/>
    </font>
    <font>
      <sz val="11"/>
      <color theme="1"/>
      <name val="Calibri"/>
      <family val="2"/>
      <scheme val="minor"/>
    </font>
    <font>
      <b/>
      <sz val="14"/>
      <color theme="1"/>
      <name val="Calibri"/>
      <family val="2"/>
      <scheme val="minor"/>
    </font>
    <font>
      <b/>
      <sz val="10"/>
      <color theme="0"/>
      <name val="Calibri"/>
      <family val="2"/>
      <scheme val="minor"/>
    </font>
    <font>
      <b/>
      <sz val="12"/>
      <color theme="0"/>
      <name val="Calibri"/>
      <family val="2"/>
      <scheme val="minor"/>
    </font>
    <font>
      <sz val="11"/>
      <color rgb="FF000000"/>
      <name val="Calibri"/>
      <family val="2"/>
      <scheme val="minor"/>
    </font>
  </fonts>
  <fills count="3">
    <fill>
      <patternFill patternType="none"/>
    </fill>
    <fill>
      <patternFill patternType="gray125"/>
    </fill>
    <fill>
      <patternFill patternType="solid">
        <fgColor rgb="FF008080"/>
        <bgColor indexed="64"/>
      </patternFill>
    </fill>
  </fills>
  <borders count="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41" fontId="1" fillId="0" borderId="0" applyFont="0" applyFill="0" applyBorder="0" applyAlignment="0" applyProtection="0"/>
  </cellStyleXfs>
  <cellXfs count="38">
    <xf numFmtId="0" fontId="0" fillId="0" borderId="0" xfId="0"/>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4" xfId="0" applyBorder="1" applyAlignment="1">
      <alignment horizontal="center"/>
    </xf>
    <xf numFmtId="0" fontId="5" fillId="0" borderId="4" xfId="0" applyFont="1" applyBorder="1"/>
    <xf numFmtId="41" fontId="1" fillId="0" borderId="4" xfId="1" applyBorder="1" applyAlignment="1">
      <alignment horizontal="center"/>
    </xf>
    <xf numFmtId="3" fontId="0" fillId="0" borderId="4" xfId="0" applyNumberFormat="1" applyBorder="1"/>
    <xf numFmtId="3" fontId="1" fillId="0" borderId="4" xfId="1" applyNumberFormat="1" applyBorder="1" applyAlignment="1">
      <alignment horizontal="right" vertical="center"/>
    </xf>
    <xf numFmtId="0" fontId="0" fillId="0" borderId="0" xfId="0" applyFont="1" applyAlignment="1">
      <alignment horizontal="left"/>
    </xf>
    <xf numFmtId="0" fontId="0" fillId="0" borderId="4" xfId="0" applyBorder="1"/>
    <xf numFmtId="0" fontId="0" fillId="0" borderId="4" xfId="0" applyBorder="1" applyAlignment="1">
      <alignment horizontal="center" vertical="center"/>
    </xf>
    <xf numFmtId="41" fontId="1" fillId="0" borderId="4" xfId="1" applyBorder="1" applyAlignment="1">
      <alignment horizontal="center" vertical="center"/>
    </xf>
    <xf numFmtId="0" fontId="5" fillId="0" borderId="4" xfId="0" applyFont="1" applyBorder="1" applyAlignment="1">
      <alignment horizontal="center" vertical="center"/>
    </xf>
    <xf numFmtId="0" fontId="0" fillId="0" borderId="4" xfId="0" applyFont="1" applyBorder="1" applyAlignment="1">
      <alignment horizontal="center" vertical="center"/>
    </xf>
    <xf numFmtId="3" fontId="0" fillId="0" borderId="4" xfId="0" applyNumberFormat="1" applyBorder="1" applyAlignment="1">
      <alignment horizontal="center" vertical="center"/>
    </xf>
    <xf numFmtId="0" fontId="0" fillId="0" borderId="0" xfId="0" applyAlignment="1">
      <alignment horizontal="center" vertical="center"/>
    </xf>
    <xf numFmtId="0" fontId="5" fillId="0" borderId="4" xfId="0" applyFont="1" applyFill="1" applyBorder="1" applyAlignment="1">
      <alignment horizontal="center" vertical="center"/>
    </xf>
    <xf numFmtId="0" fontId="0" fillId="0" borderId="4" xfId="0" applyNumberFormat="1" applyFont="1" applyBorder="1" applyAlignment="1">
      <alignment horizontal="center" vertical="center"/>
    </xf>
    <xf numFmtId="0" fontId="5" fillId="0" borderId="4" xfId="0" applyFont="1" applyBorder="1" applyAlignment="1">
      <alignment horizontal="left"/>
    </xf>
    <xf numFmtId="0" fontId="5" fillId="0" borderId="4" xfId="0" applyFont="1" applyBorder="1" applyAlignment="1">
      <alignment horizontal="left" vertical="center"/>
    </xf>
    <xf numFmtId="0" fontId="0" fillId="0" borderId="4" xfId="0" applyBorder="1" applyAlignment="1">
      <alignment horizontal="left" vertical="center"/>
    </xf>
    <xf numFmtId="0" fontId="0" fillId="0" borderId="0" xfId="0" applyAlignment="1">
      <alignment horizontal="left"/>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 fillId="2" borderId="3" xfId="0" applyFont="1" applyFill="1" applyBorder="1" applyAlignment="1">
      <alignment horizontal="center" wrapText="1"/>
    </xf>
    <xf numFmtId="3" fontId="0" fillId="0" borderId="4" xfId="0" applyNumberFormat="1" applyBorder="1" applyAlignment="1">
      <alignment horizontal="center"/>
    </xf>
    <xf numFmtId="0" fontId="5" fillId="0" borderId="5" xfId="0" applyFont="1" applyBorder="1" applyAlignment="1">
      <alignment horizontal="center" vertical="center"/>
    </xf>
    <xf numFmtId="0" fontId="0" fillId="0" borderId="5" xfId="0" applyFont="1" applyBorder="1" applyAlignment="1">
      <alignment horizontal="center" vertical="center"/>
    </xf>
    <xf numFmtId="0" fontId="0" fillId="0" borderId="0" xfId="0" applyNumberFormat="1" applyFont="1" applyAlignment="1">
      <alignment horizontal="center" vertical="center"/>
    </xf>
    <xf numFmtId="3" fontId="4" fillId="2" borderId="3" xfId="0" applyNumberFormat="1" applyFont="1" applyFill="1" applyBorder="1" applyAlignment="1">
      <alignment horizontal="center" vertical="center" wrapText="1"/>
    </xf>
    <xf numFmtId="3" fontId="0" fillId="0" borderId="4" xfId="0" applyNumberFormat="1" applyFont="1" applyBorder="1" applyAlignment="1">
      <alignment horizontal="center" vertical="center"/>
    </xf>
    <xf numFmtId="3" fontId="0" fillId="0" borderId="0" xfId="0" applyNumberFormat="1" applyAlignment="1">
      <alignment horizontal="center" vertical="center"/>
    </xf>
    <xf numFmtId="3" fontId="0" fillId="0" borderId="0" xfId="0" applyNumberFormat="1"/>
    <xf numFmtId="3" fontId="4" fillId="2" borderId="6"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 xfId="0" applyFont="1" applyBorder="1" applyAlignment="1">
      <alignment horizontal="center"/>
    </xf>
    <xf numFmtId="0" fontId="0" fillId="0" borderId="7" xfId="0" applyFont="1" applyFill="1" applyBorder="1" applyAlignment="1">
      <alignment horizontal="center"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topLeftCell="A4" workbookViewId="0">
      <selection activeCell="F19" sqref="F19"/>
    </sheetView>
  </sheetViews>
  <sheetFormatPr baseColWidth="10" defaultRowHeight="15" x14ac:dyDescent="0.25"/>
  <cols>
    <col min="1" max="1" width="30.28515625" customWidth="1"/>
    <col min="3" max="3" width="9.5703125" style="22" bestFit="1" customWidth="1"/>
    <col min="4" max="4" width="83.7109375" style="16" customWidth="1"/>
    <col min="5" max="5" width="16.5703125" style="16" customWidth="1"/>
    <col min="6" max="6" width="15.140625" style="16" customWidth="1"/>
    <col min="7" max="7" width="11.42578125" style="16"/>
    <col min="8" max="8" width="16.140625" style="32" bestFit="1" customWidth="1"/>
    <col min="9" max="9" width="18.42578125" style="16" customWidth="1"/>
  </cols>
  <sheetData>
    <row r="1" spans="1:10" ht="19.5" thickBot="1" x14ac:dyDescent="0.35">
      <c r="A1" s="36" t="s">
        <v>47</v>
      </c>
      <c r="B1" s="36"/>
      <c r="C1" s="36"/>
      <c r="D1" s="36"/>
      <c r="E1" s="36"/>
      <c r="F1" s="36"/>
      <c r="G1" s="36"/>
      <c r="H1" s="36"/>
    </row>
    <row r="2" spans="1:10" s="16" customFormat="1" ht="31.5" x14ac:dyDescent="0.25">
      <c r="A2" s="3" t="s">
        <v>43</v>
      </c>
      <c r="B2" s="1" t="s">
        <v>0</v>
      </c>
      <c r="C2" s="2" t="s">
        <v>41</v>
      </c>
      <c r="D2" s="3" t="s">
        <v>42</v>
      </c>
      <c r="E2" s="3" t="s">
        <v>43</v>
      </c>
      <c r="F2" s="3" t="s">
        <v>1</v>
      </c>
      <c r="G2" s="3" t="s">
        <v>2</v>
      </c>
      <c r="H2" s="3" t="s">
        <v>3</v>
      </c>
      <c r="I2" s="30" t="s">
        <v>61</v>
      </c>
      <c r="J2" s="3" t="s">
        <v>60</v>
      </c>
    </row>
    <row r="3" spans="1:10" x14ac:dyDescent="0.25">
      <c r="A3" s="13" t="s">
        <v>6</v>
      </c>
      <c r="B3" s="4">
        <v>1</v>
      </c>
      <c r="C3" s="4" t="s">
        <v>4</v>
      </c>
      <c r="D3" s="19" t="s">
        <v>5</v>
      </c>
      <c r="E3" s="13" t="s">
        <v>6</v>
      </c>
      <c r="F3" s="13" t="s">
        <v>7</v>
      </c>
      <c r="G3" s="27" t="s">
        <v>8</v>
      </c>
      <c r="H3" s="18">
        <v>2</v>
      </c>
      <c r="I3" s="31">
        <v>21750</v>
      </c>
      <c r="J3" s="17" t="s">
        <v>54</v>
      </c>
    </row>
    <row r="4" spans="1:10" x14ac:dyDescent="0.25">
      <c r="A4" s="13" t="s">
        <v>10</v>
      </c>
      <c r="B4" s="4">
        <v>2</v>
      </c>
      <c r="C4" s="4" t="s">
        <v>4</v>
      </c>
      <c r="D4" s="19" t="s">
        <v>9</v>
      </c>
      <c r="E4" s="13" t="s">
        <v>10</v>
      </c>
      <c r="F4" s="13" t="s">
        <v>11</v>
      </c>
      <c r="G4" s="27" t="s">
        <v>12</v>
      </c>
      <c r="H4" s="18">
        <v>1</v>
      </c>
      <c r="I4" s="31">
        <v>20880</v>
      </c>
      <c r="J4" s="17" t="s">
        <v>54</v>
      </c>
    </row>
    <row r="5" spans="1:10" x14ac:dyDescent="0.25">
      <c r="A5" s="13" t="s">
        <v>64</v>
      </c>
      <c r="B5" s="4">
        <v>3</v>
      </c>
      <c r="C5" s="4" t="s">
        <v>4</v>
      </c>
      <c r="D5" s="19" t="s">
        <v>13</v>
      </c>
      <c r="E5" s="13" t="s">
        <v>14</v>
      </c>
      <c r="F5" s="13" t="s">
        <v>7</v>
      </c>
      <c r="G5" s="27" t="s">
        <v>12</v>
      </c>
      <c r="H5" s="18">
        <v>2</v>
      </c>
      <c r="I5" s="31">
        <v>58500</v>
      </c>
      <c r="J5" s="17" t="s">
        <v>54</v>
      </c>
    </row>
    <row r="6" spans="1:10" x14ac:dyDescent="0.25">
      <c r="A6" s="13" t="s">
        <v>16</v>
      </c>
      <c r="B6" s="4">
        <v>4</v>
      </c>
      <c r="C6" s="4" t="s">
        <v>4</v>
      </c>
      <c r="D6" s="19" t="s">
        <v>15</v>
      </c>
      <c r="E6" s="13" t="s">
        <v>16</v>
      </c>
      <c r="F6" s="13" t="s">
        <v>17</v>
      </c>
      <c r="G6" s="27" t="s">
        <v>12</v>
      </c>
      <c r="H6" s="18">
        <v>8</v>
      </c>
      <c r="I6" s="31">
        <v>117275</v>
      </c>
      <c r="J6" s="17" t="s">
        <v>54</v>
      </c>
    </row>
    <row r="7" spans="1:10" x14ac:dyDescent="0.25">
      <c r="A7" s="13" t="s">
        <v>19</v>
      </c>
      <c r="B7" s="4">
        <v>5</v>
      </c>
      <c r="C7" s="4" t="s">
        <v>4</v>
      </c>
      <c r="D7" s="19" t="s">
        <v>18</v>
      </c>
      <c r="E7" s="13" t="s">
        <v>19</v>
      </c>
      <c r="F7" s="13" t="s">
        <v>20</v>
      </c>
      <c r="G7" s="27" t="s">
        <v>8</v>
      </c>
      <c r="H7" s="12">
        <v>0</v>
      </c>
      <c r="I7" s="15">
        <v>0</v>
      </c>
      <c r="J7" s="17" t="s">
        <v>55</v>
      </c>
    </row>
    <row r="8" spans="1:10" x14ac:dyDescent="0.25">
      <c r="A8" s="13" t="s">
        <v>22</v>
      </c>
      <c r="B8" s="4">
        <v>6</v>
      </c>
      <c r="C8" s="4" t="s">
        <v>4</v>
      </c>
      <c r="D8" s="19" t="s">
        <v>21</v>
      </c>
      <c r="E8" s="13" t="s">
        <v>22</v>
      </c>
      <c r="F8" s="13" t="s">
        <v>7</v>
      </c>
      <c r="G8" s="27" t="s">
        <v>12</v>
      </c>
      <c r="H8" s="18">
        <v>3</v>
      </c>
      <c r="I8" s="31">
        <v>104000</v>
      </c>
      <c r="J8" s="17" t="s">
        <v>54</v>
      </c>
    </row>
    <row r="9" spans="1:10" x14ac:dyDescent="0.25">
      <c r="A9" s="13" t="s">
        <v>24</v>
      </c>
      <c r="B9" s="4">
        <v>7</v>
      </c>
      <c r="C9" s="4" t="s">
        <v>4</v>
      </c>
      <c r="D9" s="19" t="s">
        <v>23</v>
      </c>
      <c r="E9" s="13" t="s">
        <v>24</v>
      </c>
      <c r="F9" s="13" t="s">
        <v>7</v>
      </c>
      <c r="G9" s="27" t="s">
        <v>8</v>
      </c>
      <c r="H9" s="18">
        <v>10</v>
      </c>
      <c r="I9" s="31">
        <v>332250</v>
      </c>
      <c r="J9" s="17" t="s">
        <v>54</v>
      </c>
    </row>
    <row r="10" spans="1:10" x14ac:dyDescent="0.25">
      <c r="A10" s="13" t="s">
        <v>67</v>
      </c>
      <c r="B10" s="4">
        <v>8</v>
      </c>
      <c r="C10" s="4" t="s">
        <v>4</v>
      </c>
      <c r="D10" s="19" t="s">
        <v>25</v>
      </c>
      <c r="E10" s="13" t="s">
        <v>50</v>
      </c>
      <c r="F10" s="13" t="s">
        <v>26</v>
      </c>
      <c r="G10" s="27" t="s">
        <v>8</v>
      </c>
      <c r="H10" s="18">
        <v>1</v>
      </c>
      <c r="I10" s="31">
        <v>15600</v>
      </c>
      <c r="J10" s="17" t="s">
        <v>54</v>
      </c>
    </row>
    <row r="11" spans="1:10" x14ac:dyDescent="0.25">
      <c r="A11" s="13" t="s">
        <v>28</v>
      </c>
      <c r="B11" s="4">
        <v>9</v>
      </c>
      <c r="C11" s="4" t="s">
        <v>4</v>
      </c>
      <c r="D11" s="19" t="s">
        <v>27</v>
      </c>
      <c r="E11" s="13" t="s">
        <v>28</v>
      </c>
      <c r="F11" s="13" t="s">
        <v>17</v>
      </c>
      <c r="G11" s="27" t="s">
        <v>12</v>
      </c>
      <c r="H11" s="18">
        <v>28</v>
      </c>
      <c r="I11" s="31">
        <v>577750</v>
      </c>
      <c r="J11" s="17" t="s">
        <v>54</v>
      </c>
    </row>
    <row r="12" spans="1:10" x14ac:dyDescent="0.25">
      <c r="A12" s="13" t="s">
        <v>31</v>
      </c>
      <c r="B12" s="4">
        <v>10</v>
      </c>
      <c r="C12" s="4" t="s">
        <v>29</v>
      </c>
      <c r="D12" s="19" t="s">
        <v>30</v>
      </c>
      <c r="E12" s="13" t="s">
        <v>31</v>
      </c>
      <c r="F12" s="13" t="s">
        <v>26</v>
      </c>
      <c r="G12" s="27" t="s">
        <v>8</v>
      </c>
      <c r="H12" s="18">
        <v>2</v>
      </c>
      <c r="I12" s="31">
        <v>4</v>
      </c>
      <c r="J12" s="17" t="s">
        <v>56</v>
      </c>
    </row>
    <row r="13" spans="1:10" x14ac:dyDescent="0.25">
      <c r="A13" s="13" t="s">
        <v>33</v>
      </c>
      <c r="B13" s="4">
        <v>11</v>
      </c>
      <c r="C13" s="4" t="s">
        <v>4</v>
      </c>
      <c r="D13" s="19" t="s">
        <v>32</v>
      </c>
      <c r="E13" s="13" t="s">
        <v>33</v>
      </c>
      <c r="F13" s="13" t="s">
        <v>34</v>
      </c>
      <c r="G13" s="27" t="s">
        <v>12</v>
      </c>
      <c r="H13" s="18">
        <v>12</v>
      </c>
      <c r="I13" s="31">
        <v>279500</v>
      </c>
      <c r="J13" s="17" t="s">
        <v>54</v>
      </c>
    </row>
    <row r="14" spans="1:10" x14ac:dyDescent="0.25">
      <c r="A14" s="14" t="s">
        <v>36</v>
      </c>
      <c r="B14" s="4">
        <v>12</v>
      </c>
      <c r="C14" s="4" t="s">
        <v>29</v>
      </c>
      <c r="D14" s="19" t="s">
        <v>35</v>
      </c>
      <c r="E14" s="14" t="s">
        <v>36</v>
      </c>
      <c r="F14" s="14" t="s">
        <v>37</v>
      </c>
      <c r="G14" s="28" t="s">
        <v>12</v>
      </c>
      <c r="H14" s="18">
        <v>7</v>
      </c>
      <c r="I14" s="31">
        <v>81450</v>
      </c>
      <c r="J14" s="17" t="s">
        <v>54</v>
      </c>
    </row>
    <row r="15" spans="1:10" s="16" customFormat="1" x14ac:dyDescent="0.25">
      <c r="A15" s="14" t="s">
        <v>39</v>
      </c>
      <c r="B15" s="11">
        <v>13</v>
      </c>
      <c r="C15" s="11" t="s">
        <v>29</v>
      </c>
      <c r="D15" s="20" t="s">
        <v>38</v>
      </c>
      <c r="E15" s="14" t="s">
        <v>39</v>
      </c>
      <c r="F15" s="14" t="s">
        <v>37</v>
      </c>
      <c r="G15" s="14" t="s">
        <v>8</v>
      </c>
      <c r="H15" s="12">
        <v>0</v>
      </c>
      <c r="I15" s="15">
        <v>0</v>
      </c>
      <c r="J15" s="11"/>
    </row>
    <row r="16" spans="1:10" s="16" customFormat="1" x14ac:dyDescent="0.25">
      <c r="A16" s="14" t="s">
        <v>51</v>
      </c>
      <c r="B16" s="4">
        <v>14</v>
      </c>
      <c r="C16" s="11" t="s">
        <v>29</v>
      </c>
      <c r="D16" s="21" t="s">
        <v>52</v>
      </c>
      <c r="E16" s="14" t="s">
        <v>51</v>
      </c>
      <c r="F16" s="11" t="s">
        <v>53</v>
      </c>
      <c r="G16" s="17" t="s">
        <v>8</v>
      </c>
      <c r="H16" s="18">
        <v>5</v>
      </c>
      <c r="I16" s="31">
        <v>1050</v>
      </c>
      <c r="J16" s="17" t="s">
        <v>55</v>
      </c>
    </row>
    <row r="17" spans="1:10" s="16" customFormat="1" x14ac:dyDescent="0.25">
      <c r="A17" s="14" t="s">
        <v>48</v>
      </c>
      <c r="B17" s="11">
        <v>15</v>
      </c>
      <c r="C17" s="11" t="s">
        <v>4</v>
      </c>
      <c r="D17" s="21" t="s">
        <v>57</v>
      </c>
      <c r="E17" s="14" t="s">
        <v>48</v>
      </c>
      <c r="F17" s="11" t="s">
        <v>58</v>
      </c>
      <c r="G17" s="17" t="s">
        <v>12</v>
      </c>
      <c r="H17" s="18">
        <v>1</v>
      </c>
      <c r="I17" s="31">
        <v>38250</v>
      </c>
      <c r="J17" s="17" t="s">
        <v>54</v>
      </c>
    </row>
    <row r="18" spans="1:10" s="16" customFormat="1" x14ac:dyDescent="0.25">
      <c r="A18" s="14" t="s">
        <v>49</v>
      </c>
      <c r="B18" s="4">
        <v>16</v>
      </c>
      <c r="C18" s="11" t="s">
        <v>4</v>
      </c>
      <c r="D18" s="21" t="s">
        <v>59</v>
      </c>
      <c r="E18" s="14" t="s">
        <v>49</v>
      </c>
      <c r="F18" s="14" t="s">
        <v>37</v>
      </c>
      <c r="G18" s="17" t="s">
        <v>12</v>
      </c>
      <c r="H18" s="18">
        <v>1</v>
      </c>
      <c r="I18" s="31">
        <v>32500</v>
      </c>
      <c r="J18" s="17" t="s">
        <v>54</v>
      </c>
    </row>
    <row r="19" spans="1:10" ht="73.5" customHeight="1" x14ac:dyDescent="0.25">
      <c r="A19" s="37" t="s">
        <v>76</v>
      </c>
      <c r="B19" s="37"/>
      <c r="C19" s="37"/>
      <c r="D19" s="37"/>
    </row>
    <row r="20" spans="1:10" x14ac:dyDescent="0.25">
      <c r="C20" s="9"/>
    </row>
    <row r="21" spans="1:10" x14ac:dyDescent="0.25">
      <c r="C21" s="9"/>
    </row>
    <row r="22" spans="1:10" x14ac:dyDescent="0.25">
      <c r="C22" s="9"/>
    </row>
    <row r="23" spans="1:10" x14ac:dyDescent="0.25">
      <c r="C23" s="9"/>
    </row>
    <row r="24" spans="1:10" x14ac:dyDescent="0.25">
      <c r="C24" s="9"/>
    </row>
    <row r="25" spans="1:10" x14ac:dyDescent="0.25">
      <c r="C25" s="9"/>
    </row>
    <row r="26" spans="1:10" x14ac:dyDescent="0.25">
      <c r="C26" s="9"/>
    </row>
    <row r="27" spans="1:10" x14ac:dyDescent="0.25">
      <c r="C27" s="9"/>
    </row>
    <row r="28" spans="1:10" x14ac:dyDescent="0.25">
      <c r="C28" s="9"/>
    </row>
    <row r="29" spans="1:10" x14ac:dyDescent="0.25">
      <c r="C29" s="9"/>
    </row>
    <row r="30" spans="1:10" x14ac:dyDescent="0.25">
      <c r="C30" s="9"/>
    </row>
    <row r="31" spans="1:10" x14ac:dyDescent="0.25">
      <c r="C31" s="9"/>
    </row>
    <row r="32" spans="1:10" x14ac:dyDescent="0.25">
      <c r="C32" s="9"/>
    </row>
    <row r="33" spans="3:5" x14ac:dyDescent="0.25">
      <c r="C33" s="9"/>
      <c r="D33" s="29"/>
      <c r="E33" s="29"/>
    </row>
  </sheetData>
  <autoFilter ref="A2:J19" xr:uid="{9133D1B4-DF15-4725-8CA6-2E7F3DCAA4EA}"/>
  <mergeCells count="2">
    <mergeCell ref="A1:H1"/>
    <mergeCell ref="A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opLeftCell="A3" workbookViewId="0">
      <selection activeCell="A16" sqref="A16:D16"/>
    </sheetView>
  </sheetViews>
  <sheetFormatPr baseColWidth="10" defaultRowHeight="15" x14ac:dyDescent="0.25"/>
  <cols>
    <col min="2" max="2" width="0" hidden="1" customWidth="1"/>
    <col min="3" max="3" width="82.85546875" customWidth="1"/>
    <col min="4" max="4" width="20.5703125" hidden="1" customWidth="1"/>
    <col min="5" max="5" width="16.5703125" hidden="1" customWidth="1"/>
    <col min="6" max="6" width="15.140625" customWidth="1"/>
    <col min="8" max="8" width="16.85546875" style="33" bestFit="1" customWidth="1"/>
    <col min="9" max="9" width="11.42578125" style="33"/>
  </cols>
  <sheetData>
    <row r="1" spans="1:10" ht="19.5" thickBot="1" x14ac:dyDescent="0.35">
      <c r="A1" s="36" t="s">
        <v>44</v>
      </c>
      <c r="B1" s="36"/>
      <c r="C1" s="36"/>
      <c r="D1" s="36"/>
      <c r="E1" s="36"/>
      <c r="F1" s="36"/>
      <c r="G1" s="36"/>
      <c r="H1" s="36"/>
    </row>
    <row r="2" spans="1:10" ht="63" x14ac:dyDescent="0.25">
      <c r="A2" s="1" t="s">
        <v>0</v>
      </c>
      <c r="B2" s="2" t="s">
        <v>41</v>
      </c>
      <c r="C2" s="3" t="s">
        <v>42</v>
      </c>
      <c r="D2" s="3" t="s">
        <v>43</v>
      </c>
      <c r="E2" s="3" t="s">
        <v>1</v>
      </c>
      <c r="F2" s="3" t="s">
        <v>2</v>
      </c>
      <c r="G2" s="3" t="s">
        <v>3</v>
      </c>
      <c r="H2" s="30" t="s">
        <v>62</v>
      </c>
      <c r="I2" s="34" t="s">
        <v>66</v>
      </c>
      <c r="J2" s="34" t="s">
        <v>60</v>
      </c>
    </row>
    <row r="3" spans="1:10" x14ac:dyDescent="0.25">
      <c r="A3" s="11">
        <v>1</v>
      </c>
      <c r="B3" s="11" t="s">
        <v>4</v>
      </c>
      <c r="C3" s="13" t="s">
        <v>70</v>
      </c>
      <c r="D3" s="11" t="s">
        <v>63</v>
      </c>
      <c r="E3" s="13" t="s">
        <v>7</v>
      </c>
      <c r="F3" s="13" t="s">
        <v>12</v>
      </c>
      <c r="G3" s="11">
        <v>2</v>
      </c>
      <c r="H3" s="15">
        <v>5000</v>
      </c>
      <c r="I3" s="15">
        <v>10000</v>
      </c>
      <c r="J3" s="11" t="s">
        <v>54</v>
      </c>
    </row>
    <row r="4" spans="1:10" x14ac:dyDescent="0.25">
      <c r="A4" s="11">
        <v>2</v>
      </c>
      <c r="B4" s="11" t="str">
        <f>VLOOKUP(D4,'PROFILAXIS IV'!A:H,3,0)</f>
        <v>SI</v>
      </c>
      <c r="C4" s="13" t="str">
        <f>VLOOKUP(D4,'PROFILAXIS IV'!A:H,4,0)</f>
        <v>FACTOR IX RECOMBINANTE 1000 UI POLVO LIOFILIZADO (BENEFIX) (REG)</v>
      </c>
      <c r="D4" s="11" t="s">
        <v>16</v>
      </c>
      <c r="E4" s="13" t="str">
        <f>VLOOKUP(D4,'PROFILAXIS IV'!A:H,6,0)</f>
        <v>PFIZER</v>
      </c>
      <c r="F4" s="13" t="str">
        <f>VLOOKUP(D4,'PROFILAXIS IV'!A:H,7,0)</f>
        <v>PBS</v>
      </c>
      <c r="G4" s="11">
        <v>7</v>
      </c>
      <c r="H4" s="15">
        <v>16937.5</v>
      </c>
      <c r="I4" s="15">
        <v>135500</v>
      </c>
      <c r="J4" s="11" t="str">
        <f>VLOOKUP(D4,'PROFILAXIS IV'!A:J,10,0)</f>
        <v>UI</v>
      </c>
    </row>
    <row r="5" spans="1:10" x14ac:dyDescent="0.25">
      <c r="A5" s="11">
        <v>3</v>
      </c>
      <c r="B5" s="11" t="str">
        <f>VLOOKUP(D5,'PROFILAXIS IV'!A:H,3,0)</f>
        <v>SI</v>
      </c>
      <c r="C5" s="13" t="str">
        <f>VLOOKUP(D5,'PROFILAXIS IV'!A:H,4,0)</f>
        <v>FACTOR ANTIHEMOFILICO HUMANO VIII 500 UI POLVO LIOFILIZADO (EMOCLOT) (REG)</v>
      </c>
      <c r="D5" s="11" t="s">
        <v>33</v>
      </c>
      <c r="E5" s="13" t="str">
        <f>VLOOKUP(D5,'PROFILAXIS IV'!A:H,6,0)</f>
        <v>KEDRION</v>
      </c>
      <c r="F5" s="13" t="str">
        <f>VLOOKUP(D5,'PROFILAXIS IV'!A:H,7,0)</f>
        <v>PBS</v>
      </c>
      <c r="G5" s="11">
        <v>5</v>
      </c>
      <c r="H5" s="15">
        <v>17714.285714285714</v>
      </c>
      <c r="I5" s="15">
        <v>124000</v>
      </c>
      <c r="J5" s="11" t="str">
        <f>VLOOKUP(D5,'PROFILAXIS IV'!A:J,10,0)</f>
        <v>UI</v>
      </c>
    </row>
    <row r="6" spans="1:10" x14ac:dyDescent="0.25">
      <c r="A6" s="11">
        <v>4</v>
      </c>
      <c r="B6" s="11" t="str">
        <f>VLOOKUP(D6,'PROFILAXIS IV'!A:H,3,0)</f>
        <v>SI</v>
      </c>
      <c r="C6" s="13" t="str">
        <f>VLOOKUP(D6,'PROFILAXIS IV'!A:H,4,0)</f>
        <v>FACTOR VIII PROTEIN PLASM HUM 500 UI AMPOLLA (FEIBA) (REG) (CF)</v>
      </c>
      <c r="D6" s="11" t="s">
        <v>6</v>
      </c>
      <c r="E6" s="13" t="str">
        <f>VLOOKUP(D6,'PROFILAXIS IV'!A:H,6,0)</f>
        <v>BAXALTA</v>
      </c>
      <c r="F6" s="13" t="str">
        <f>VLOOKUP(D6,'PROFILAXIS IV'!A:H,7,0)</f>
        <v>NO PBS</v>
      </c>
      <c r="G6" s="11">
        <v>4</v>
      </c>
      <c r="H6" s="15">
        <v>21700</v>
      </c>
      <c r="I6" s="15">
        <v>108500</v>
      </c>
      <c r="J6" s="11" t="str">
        <f>VLOOKUP(D6,'PROFILAXIS IV'!A:J,10,0)</f>
        <v>UI</v>
      </c>
    </row>
    <row r="7" spans="1:10" x14ac:dyDescent="0.25">
      <c r="A7" s="11">
        <v>5</v>
      </c>
      <c r="B7" s="11" t="str">
        <f>VLOOKUP(D7,'PROFILAXIS IV'!A:H,3,0)</f>
        <v>SI</v>
      </c>
      <c r="C7" s="13" t="str">
        <f>VLOOKUP(D7,'PROFILAXIS IV'!A:H,4,0)</f>
        <v>FACTOR ANTIHEMOFILICO VIII 500 UI + VON WILLEBRAND 1200 UI (HAEMATE P) (REG)</v>
      </c>
      <c r="D7" s="13" t="s">
        <v>67</v>
      </c>
      <c r="E7" s="13" t="str">
        <f>VLOOKUP(D7,'PROFILAXIS IV'!A:H,6,0)</f>
        <v>BIOTOSCANA</v>
      </c>
      <c r="F7" s="13" t="str">
        <f>VLOOKUP(D7,'PROFILAXIS IV'!A:H,7,0)</f>
        <v>NO PBS</v>
      </c>
      <c r="G7" s="11">
        <v>5</v>
      </c>
      <c r="H7" s="15">
        <v>21771.428571428572</v>
      </c>
      <c r="I7" s="15">
        <v>152400</v>
      </c>
      <c r="J7" s="11" t="str">
        <f>VLOOKUP(D7,'PROFILAXIS IV'!A:J,10,0)</f>
        <v>UI</v>
      </c>
    </row>
    <row r="8" spans="1:10" x14ac:dyDescent="0.25">
      <c r="A8" s="11">
        <v>6</v>
      </c>
      <c r="B8" s="11" t="str">
        <f>VLOOKUP(D8,'PROFILAXIS IV'!A:H,3,0)</f>
        <v>SI</v>
      </c>
      <c r="C8" s="13" t="str">
        <f>VLOOKUP(D8,'PROFILAXIS IV'!A:H,4,0)</f>
        <v>FACTOR HUMANO ANTIHEMOFI FACTOR VIII (HEMOFIL M) (REG) X UI</v>
      </c>
      <c r="D8" s="11" t="s">
        <v>64</v>
      </c>
      <c r="E8" s="13" t="str">
        <f>VLOOKUP(D8,'PROFILAXIS IV'!A:H,6,0)</f>
        <v>BAXALTA</v>
      </c>
      <c r="F8" s="13" t="str">
        <f>VLOOKUP(D8,'PROFILAXIS IV'!A:H,7,0)</f>
        <v>PBS</v>
      </c>
      <c r="G8" s="11">
        <v>3</v>
      </c>
      <c r="H8" s="15">
        <v>31857.142857142859</v>
      </c>
      <c r="I8" s="15">
        <v>223000</v>
      </c>
      <c r="J8" s="11" t="str">
        <f>VLOOKUP(D8,'PROFILAXIS IV'!A:J,10,0)</f>
        <v>UI</v>
      </c>
    </row>
    <row r="9" spans="1:10" x14ac:dyDescent="0.25">
      <c r="A9" s="11">
        <v>7</v>
      </c>
      <c r="B9" s="11" t="str">
        <f>VLOOKUP(D9,'PROFILAXIS IV'!A:H,3,0)</f>
        <v>SI</v>
      </c>
      <c r="C9" s="13" t="str">
        <f>VLOOKUP(D9,'PROFILAXIS IV'!A:H,4,0)</f>
        <v>FACTOR VIII 1000 UI + FACTOR VON WILL 750 UI POLVO LIOFILIZADO (IMMUNATE) (REG)</v>
      </c>
      <c r="D9" s="11" t="s">
        <v>24</v>
      </c>
      <c r="E9" s="13" t="str">
        <f>VLOOKUP(D9,'PROFILAXIS IV'!A:H,6,0)</f>
        <v>BAXALTA</v>
      </c>
      <c r="F9" s="13" t="str">
        <f>VLOOKUP(D9,'PROFILAXIS IV'!A:H,7,0)</f>
        <v>NO PBS</v>
      </c>
      <c r="G9" s="11">
        <v>8</v>
      </c>
      <c r="H9" s="15">
        <v>23250</v>
      </c>
      <c r="I9" s="15">
        <v>162750</v>
      </c>
      <c r="J9" s="11" t="str">
        <f>VLOOKUP(D9,'PROFILAXIS IV'!A:J,10,0)</f>
        <v>UI</v>
      </c>
    </row>
    <row r="10" spans="1:10" x14ac:dyDescent="0.25">
      <c r="A10" s="11">
        <v>8</v>
      </c>
      <c r="B10" s="11" t="str">
        <f>VLOOKUP(D10,'PROFILAXIS IV'!A:H,3,0)</f>
        <v>SI</v>
      </c>
      <c r="C10" s="13" t="str">
        <f>VLOOKUP(D10,'PROFILAXIS IV'!A:H,4,0)</f>
        <v>FACTOR ANTIHEMOFILICO IX 600UI (IMMUNINE / BAXTER)(REG) X UI</v>
      </c>
      <c r="D10" s="11" t="s">
        <v>10</v>
      </c>
      <c r="E10" s="13" t="str">
        <f>VLOOKUP(D10,'PROFILAXIS IV'!A:H,6,0)</f>
        <v>BAXTER</v>
      </c>
      <c r="F10" s="13" t="str">
        <f>VLOOKUP(D10,'PROFILAXIS IV'!A:H,7,0)</f>
        <v>PBS</v>
      </c>
      <c r="G10" s="11">
        <v>2</v>
      </c>
      <c r="H10" s="15">
        <v>8700</v>
      </c>
      <c r="I10" s="15">
        <v>17400</v>
      </c>
      <c r="J10" s="11" t="str">
        <f>VLOOKUP(D10,'PROFILAXIS IV'!A:J,10,0)</f>
        <v>UI</v>
      </c>
    </row>
    <row r="11" spans="1:10" x14ac:dyDescent="0.25">
      <c r="A11" s="11">
        <v>9</v>
      </c>
      <c r="B11" s="11" t="str">
        <f>VLOOKUP(D11,'PROFILAXIS IV'!A:H,3,0)</f>
        <v>SI</v>
      </c>
      <c r="C11" s="13" t="str">
        <f>VLOOKUP(D11,'PROFILAXIS IV'!A:H,4,0)</f>
        <v>FACTOR VIIA RECOMBINANTE 1 MG (50 KUI) POLVO LIOF (NOVOSEVEN RT) (REG) (CF) (AC)</v>
      </c>
      <c r="D11" s="11" t="s">
        <v>19</v>
      </c>
      <c r="E11" s="13" t="str">
        <f>VLOOKUP(D11,'PROFILAXIS IV'!A:H,6,0)</f>
        <v>NOVO NORDISK</v>
      </c>
      <c r="F11" s="13" t="str">
        <f>VLOOKUP(D11,'PROFILAXIS IV'!A:H,7,0)</f>
        <v>NO PBS</v>
      </c>
      <c r="G11" s="11">
        <v>8</v>
      </c>
      <c r="H11" s="15">
        <v>98.25</v>
      </c>
      <c r="I11" s="15">
        <v>786</v>
      </c>
      <c r="J11" s="11" t="str">
        <f>VLOOKUP(D11,'PROFILAXIS IV'!A:J,10,0)</f>
        <v>MG</v>
      </c>
    </row>
    <row r="12" spans="1:10" x14ac:dyDescent="0.25">
      <c r="A12" s="11">
        <v>10</v>
      </c>
      <c r="B12" s="11" t="str">
        <f>VLOOKUP(D12,'PROFILAXIS IV'!A:H,3,0)</f>
        <v xml:space="preserve">NO </v>
      </c>
      <c r="C12" s="13" t="str">
        <f>VLOOKUP(D12,'PROFILAXIS IV'!A:H,4,0)</f>
        <v>NUWIQ (FACTOR VIII + FVW PLASMATICO)</v>
      </c>
      <c r="D12" s="11" t="s">
        <v>36</v>
      </c>
      <c r="E12" s="13" t="str">
        <f>VLOOKUP(D12,'PROFILAXIS IV'!A:H,6,0)</f>
        <v>OCTAPHARMA</v>
      </c>
      <c r="F12" s="13" t="str">
        <f>VLOOKUP(D12,'PROFILAXIS IV'!A:H,7,0)</f>
        <v>PBS</v>
      </c>
      <c r="G12" s="11">
        <v>7</v>
      </c>
      <c r="H12" s="15">
        <v>15656.25</v>
      </c>
      <c r="I12" s="15">
        <v>125250</v>
      </c>
      <c r="J12" s="11" t="str">
        <f>VLOOKUP(D12,'PROFILAXIS IV'!A:J,10,0)</f>
        <v>UI</v>
      </c>
    </row>
    <row r="13" spans="1:10" x14ac:dyDescent="0.25">
      <c r="A13" s="11">
        <v>11</v>
      </c>
      <c r="B13" s="11" t="str">
        <f>VLOOKUP(D13,'PROFILAXIS IV'!A:H,3,0)</f>
        <v>SI</v>
      </c>
      <c r="C13" s="13" t="str">
        <f>VLOOKUP(D13,'PROFILAXIS IV'!A:H,4,0)</f>
        <v>FACTOR VIII ANTIHEMOFILICO X 500 UI POLVO LIOFILIZADO(AC) (CF) (REG)</v>
      </c>
      <c r="D13" s="11" t="s">
        <v>49</v>
      </c>
      <c r="E13" s="13" t="str">
        <f>VLOOKUP(D13,'PROFILAXIS IV'!A:H,6,0)</f>
        <v>OCTAPHARMA</v>
      </c>
      <c r="F13" s="13" t="str">
        <f>VLOOKUP(D13,'PROFILAXIS IV'!A:H,7,0)</f>
        <v>PBS</v>
      </c>
      <c r="G13" s="11">
        <v>1</v>
      </c>
      <c r="H13" s="15">
        <v>5166.666666666667</v>
      </c>
      <c r="I13" s="15">
        <v>15500</v>
      </c>
      <c r="J13" s="11" t="str">
        <f>VLOOKUP(D13,'PROFILAXIS IV'!A:J,10,0)</f>
        <v>UI</v>
      </c>
    </row>
    <row r="14" spans="1:10" x14ac:dyDescent="0.25">
      <c r="A14" s="11">
        <v>12</v>
      </c>
      <c r="B14" s="11" t="str">
        <f>VLOOKUP(D14,'PROFILAXIS IV'!A:H,3,0)</f>
        <v>SI</v>
      </c>
      <c r="C14" s="13" t="str">
        <f>VLOOKUP(D14,'PROFILAXIS IV'!A:H,4,0)</f>
        <v>FACTOR VIII RECOMBINANTE 1000 UI POLVO LIOFILIZADO (RECOMBINATE) (REG)</v>
      </c>
      <c r="D14" s="11" t="s">
        <v>22</v>
      </c>
      <c r="E14" s="13" t="str">
        <f>VLOOKUP(D14,'PROFILAXIS IV'!A:H,6,0)</f>
        <v>BAXALTA</v>
      </c>
      <c r="F14" s="13" t="str">
        <f>VLOOKUP(D14,'PROFILAXIS IV'!A:H,7,0)</f>
        <v>PBS</v>
      </c>
      <c r="G14" s="11">
        <v>1</v>
      </c>
      <c r="H14" s="15">
        <v>24000</v>
      </c>
      <c r="I14" s="15">
        <v>48000</v>
      </c>
      <c r="J14" s="11" t="str">
        <f>VLOOKUP(D14,'PROFILAXIS IV'!A:J,10,0)</f>
        <v>UI</v>
      </c>
    </row>
    <row r="15" spans="1:10" x14ac:dyDescent="0.25">
      <c r="A15" s="11">
        <v>13</v>
      </c>
      <c r="B15" s="11" t="str">
        <f>VLOOKUP(D15,'PROFILAXIS IV'!A:H,3,0)</f>
        <v>SI</v>
      </c>
      <c r="C15" s="13" t="str">
        <f>VLOOKUP(D15,'PROFILAXIS IV'!A:H,4,0)</f>
        <v>FACTOR VIII RECOMBINANTE 2000 UI POLVO LIOFILIZADO (XYNTHA)(REG)</v>
      </c>
      <c r="D15" s="11" t="s">
        <v>28</v>
      </c>
      <c r="E15" s="13" t="str">
        <f>VLOOKUP(D15,'PROFILAXIS IV'!A:H,6,0)</f>
        <v>PFIZER</v>
      </c>
      <c r="F15" s="13" t="str">
        <f>VLOOKUP(D15,'PROFILAXIS IV'!A:H,7,0)</f>
        <v>PBS</v>
      </c>
      <c r="G15" s="11">
        <v>24</v>
      </c>
      <c r="H15" s="15">
        <v>39187.5</v>
      </c>
      <c r="I15" s="15">
        <v>313500</v>
      </c>
      <c r="J15" s="11" t="str">
        <f>VLOOKUP(D15,'PROFILAXIS IV'!A:J,10,0)</f>
        <v>UI</v>
      </c>
    </row>
    <row r="16" spans="1:10" ht="51" customHeight="1" x14ac:dyDescent="0.25">
      <c r="A16" s="37" t="s">
        <v>75</v>
      </c>
      <c r="B16" s="37"/>
      <c r="C16" s="37"/>
      <c r="D16" s="37"/>
    </row>
    <row r="17" spans="3:3" x14ac:dyDescent="0.25">
      <c r="C17" s="35"/>
    </row>
  </sheetData>
  <autoFilter ref="A2:J15" xr:uid="{81A4721C-3F89-4246-9B17-54461D21E9E7}"/>
  <mergeCells count="2">
    <mergeCell ref="A1:H1"/>
    <mergeCell ref="A16:D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
  <sheetViews>
    <sheetView workbookViewId="0">
      <selection activeCell="C7" sqref="C7"/>
    </sheetView>
  </sheetViews>
  <sheetFormatPr baseColWidth="10" defaultRowHeight="15" x14ac:dyDescent="0.25"/>
  <cols>
    <col min="3" max="3" width="82.85546875" customWidth="1"/>
    <col min="4" max="4" width="20.5703125" customWidth="1"/>
    <col min="5" max="5" width="16.5703125" customWidth="1"/>
    <col min="6" max="6" width="15.140625" customWidth="1"/>
    <col min="8" max="8" width="25" customWidth="1"/>
  </cols>
  <sheetData>
    <row r="1" spans="1:9" ht="19.5" thickBot="1" x14ac:dyDescent="0.35">
      <c r="A1" s="36" t="s">
        <v>45</v>
      </c>
      <c r="B1" s="36"/>
      <c r="C1" s="36"/>
      <c r="D1" s="36"/>
      <c r="E1" s="36"/>
      <c r="F1" s="36"/>
      <c r="G1" s="36"/>
      <c r="H1" s="36"/>
    </row>
    <row r="2" spans="1:9" ht="63" x14ac:dyDescent="0.25">
      <c r="A2" s="1" t="s">
        <v>0</v>
      </c>
      <c r="B2" s="2" t="s">
        <v>41</v>
      </c>
      <c r="C2" s="3" t="s">
        <v>42</v>
      </c>
      <c r="D2" s="3" t="s">
        <v>43</v>
      </c>
      <c r="E2" s="3" t="s">
        <v>1</v>
      </c>
      <c r="F2" s="3" t="s">
        <v>2</v>
      </c>
      <c r="G2" s="3" t="s">
        <v>3</v>
      </c>
      <c r="H2" s="3" t="s">
        <v>40</v>
      </c>
      <c r="I2" s="3" t="s">
        <v>40</v>
      </c>
    </row>
    <row r="3" spans="1:9" x14ac:dyDescent="0.25">
      <c r="A3" s="4">
        <v>1</v>
      </c>
      <c r="B3" s="4" t="s">
        <v>72</v>
      </c>
      <c r="C3" s="5" t="s">
        <v>73</v>
      </c>
      <c r="D3" s="13" t="s">
        <v>65</v>
      </c>
      <c r="E3" s="13" t="s">
        <v>71</v>
      </c>
      <c r="F3" s="13" t="s">
        <v>12</v>
      </c>
      <c r="G3" s="12">
        <v>10</v>
      </c>
      <c r="H3" s="7">
        <v>303750</v>
      </c>
      <c r="I3" s="17" t="s">
        <v>55</v>
      </c>
    </row>
    <row r="4" spans="1:9" x14ac:dyDescent="0.25">
      <c r="A4" s="4"/>
      <c r="B4" s="4"/>
      <c r="C4" s="5"/>
      <c r="D4" s="5"/>
      <c r="E4" s="5"/>
      <c r="F4" s="5"/>
      <c r="G4" s="6">
        <v>0</v>
      </c>
      <c r="H4" s="8">
        <v>0</v>
      </c>
      <c r="I4" s="10"/>
    </row>
    <row r="5" spans="1:9" x14ac:dyDescent="0.25">
      <c r="A5" t="s">
        <v>74</v>
      </c>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
  <sheetViews>
    <sheetView workbookViewId="0">
      <selection activeCell="B4" sqref="B4"/>
    </sheetView>
  </sheetViews>
  <sheetFormatPr baseColWidth="10" defaultRowHeight="15" x14ac:dyDescent="0.25"/>
  <cols>
    <col min="3" max="3" width="82.85546875" customWidth="1"/>
    <col min="4" max="4" width="20.5703125" customWidth="1"/>
    <col min="5" max="5" width="16.5703125" customWidth="1"/>
    <col min="6" max="6" width="15.140625" customWidth="1"/>
    <col min="8" max="8" width="25" customWidth="1"/>
  </cols>
  <sheetData>
    <row r="1" spans="1:10" ht="19.5" thickBot="1" x14ac:dyDescent="0.35">
      <c r="A1" s="36" t="s">
        <v>46</v>
      </c>
      <c r="B1" s="36"/>
      <c r="C1" s="36"/>
      <c r="D1" s="36"/>
      <c r="E1" s="36"/>
      <c r="F1" s="36"/>
      <c r="G1" s="36"/>
      <c r="H1" s="36"/>
    </row>
    <row r="2" spans="1:10" ht="63" x14ac:dyDescent="0.25">
      <c r="A2" s="23" t="s">
        <v>0</v>
      </c>
      <c r="B2" s="24" t="s">
        <v>41</v>
      </c>
      <c r="C2" s="25" t="s">
        <v>42</v>
      </c>
      <c r="D2" s="25" t="s">
        <v>43</v>
      </c>
      <c r="E2" s="25" t="s">
        <v>1</v>
      </c>
      <c r="F2" s="25" t="s">
        <v>2</v>
      </c>
      <c r="G2" s="25" t="s">
        <v>3</v>
      </c>
      <c r="H2" s="25" t="s">
        <v>69</v>
      </c>
      <c r="I2" s="25" t="s">
        <v>68</v>
      </c>
      <c r="J2" s="25" t="s">
        <v>60</v>
      </c>
    </row>
    <row r="3" spans="1:10" x14ac:dyDescent="0.25">
      <c r="A3" s="4">
        <v>1</v>
      </c>
      <c r="B3" s="4" t="s">
        <v>72</v>
      </c>
      <c r="C3" s="5" t="s">
        <v>73</v>
      </c>
      <c r="D3" s="13" t="s">
        <v>65</v>
      </c>
      <c r="E3" s="13" t="s">
        <v>71</v>
      </c>
      <c r="F3" s="13" t="s">
        <v>12</v>
      </c>
      <c r="G3" s="4">
        <v>4</v>
      </c>
      <c r="H3" s="26">
        <v>35000</v>
      </c>
      <c r="I3" s="26">
        <v>70000</v>
      </c>
      <c r="J3" s="4" t="s">
        <v>55</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PROFILAXIS IV</vt:lpstr>
      <vt:lpstr>EVENTO IV</vt:lpstr>
      <vt:lpstr>PROFILAXIS ORAL</vt:lpstr>
      <vt:lpstr>EVENTO ORAL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Anamaria Medina Ramirez</dc:creator>
  <cp:lastModifiedBy>Valentina Ballesteros Nova</cp:lastModifiedBy>
  <dcterms:created xsi:type="dcterms:W3CDTF">2019-05-02T15:29:36Z</dcterms:created>
  <dcterms:modified xsi:type="dcterms:W3CDTF">2020-05-20T20:36:04Z</dcterms:modified>
</cp:coreProperties>
</file>